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BD_GEOM\Projet_Commun\PAFI\BR11\TGIRT\comite_bande_riveraine\Comite_MHR\Analyse_MH_fonction_eco\Analyse_MH_fonction_eco\"/>
    </mc:Choice>
  </mc:AlternateContent>
  <xr:revisionPtr revIDLastSave="0" documentId="13_ncr:1_{7235F137-7768-4144-8173-F4C06E170508}" xr6:coauthVersionLast="47" xr6:coauthVersionMax="47" xr10:uidLastSave="{00000000-0000-0000-0000-000000000000}"/>
  <bookViews>
    <workbookView xWindow="-120" yWindow="-120" windowWidth="29040" windowHeight="15720" activeTab="3" xr2:uid="{2CD266D7-CA90-4409-AE15-210459DA5B09}"/>
  </bookViews>
  <sheets>
    <sheet name="Descriptif" sheetId="5" r:id="rId1"/>
    <sheet name="Objectif M1.1" sheetId="1" r:id="rId2"/>
    <sheet name="Objectif M1.2" sheetId="2" r:id="rId3"/>
    <sheet name="Objectif M1.3" sheetId="3" r:id="rId4"/>
    <sheet name="Objectif M1.4"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4" l="1"/>
  <c r="F4" i="4"/>
  <c r="E4" i="4"/>
  <c r="D4" i="4"/>
  <c r="C4" i="4"/>
  <c r="B4" i="4"/>
  <c r="G4" i="3"/>
  <c r="C4" i="3"/>
  <c r="D4" i="3"/>
  <c r="E4" i="3"/>
  <c r="F4" i="3"/>
  <c r="B4" i="3"/>
  <c r="N19" i="2"/>
  <c r="L19" i="2"/>
  <c r="J19" i="2"/>
  <c r="H19" i="2"/>
  <c r="F19" i="2"/>
  <c r="D19" i="2"/>
  <c r="N18" i="2"/>
  <c r="L18" i="2"/>
  <c r="J18" i="2"/>
  <c r="H18" i="2"/>
  <c r="F18" i="2"/>
  <c r="D18" i="2"/>
  <c r="N17" i="2"/>
  <c r="L17" i="2"/>
  <c r="J17" i="2"/>
  <c r="H17" i="2"/>
  <c r="F17" i="2"/>
  <c r="D17" i="2"/>
  <c r="N16" i="2"/>
  <c r="L16" i="2"/>
  <c r="K16" i="2"/>
  <c r="J16" i="2"/>
  <c r="H16" i="2"/>
  <c r="F16" i="2"/>
  <c r="E16" i="2"/>
  <c r="D16" i="2"/>
  <c r="C16" i="2"/>
  <c r="B16" i="2"/>
  <c r="N15" i="2"/>
  <c r="L15" i="2"/>
  <c r="J15" i="2"/>
  <c r="H15" i="2"/>
  <c r="F15" i="2"/>
  <c r="D15" i="2"/>
  <c r="N14" i="2"/>
  <c r="L14" i="2"/>
  <c r="J14" i="2"/>
  <c r="H14" i="2"/>
  <c r="F14" i="2"/>
  <c r="D14" i="2"/>
  <c r="N13" i="2"/>
  <c r="L13" i="2"/>
  <c r="J13" i="2"/>
  <c r="H13" i="2"/>
  <c r="F13" i="2"/>
  <c r="D13" i="2"/>
  <c r="N12" i="2"/>
  <c r="L12" i="2"/>
  <c r="J12" i="2"/>
  <c r="H12" i="2"/>
  <c r="F12" i="2"/>
  <c r="D12" i="2"/>
  <c r="N11" i="2"/>
  <c r="L11" i="2"/>
  <c r="J11" i="2"/>
  <c r="H11" i="2"/>
  <c r="F11" i="2"/>
  <c r="D11" i="2"/>
  <c r="N10" i="2"/>
  <c r="L10" i="2"/>
  <c r="J10" i="2"/>
  <c r="H10" i="2"/>
  <c r="F10" i="2"/>
  <c r="D10" i="2"/>
  <c r="N9" i="2"/>
  <c r="L9" i="2"/>
  <c r="J9" i="2"/>
  <c r="H9" i="2"/>
  <c r="F9" i="2"/>
  <c r="D9" i="2"/>
  <c r="N8" i="2"/>
  <c r="L8" i="2"/>
  <c r="J8" i="2"/>
  <c r="H8" i="2"/>
  <c r="F8" i="2"/>
  <c r="D8" i="2"/>
  <c r="N7" i="2"/>
  <c r="L7" i="2"/>
  <c r="J7" i="2"/>
  <c r="H7" i="2"/>
  <c r="F7" i="2"/>
  <c r="D7" i="2"/>
  <c r="N6" i="2"/>
  <c r="L6" i="2"/>
  <c r="J6" i="2"/>
  <c r="H6" i="2"/>
  <c r="F6" i="2"/>
  <c r="D6" i="2"/>
  <c r="N5" i="2"/>
  <c r="L5" i="2"/>
  <c r="J5" i="2"/>
  <c r="H5" i="2"/>
  <c r="F5" i="2"/>
  <c r="D5" i="2"/>
  <c r="N4" i="2"/>
  <c r="L4" i="2"/>
  <c r="J4" i="2"/>
  <c r="H4" i="2"/>
  <c r="F4" i="2"/>
  <c r="D4" i="2"/>
  <c r="N28" i="1"/>
  <c r="L28" i="1"/>
  <c r="J28" i="1"/>
  <c r="H28" i="1"/>
  <c r="F28" i="1"/>
  <c r="D28" i="1"/>
  <c r="N27" i="1"/>
  <c r="L27" i="1"/>
  <c r="J27" i="1"/>
  <c r="H27" i="1"/>
  <c r="F27" i="1"/>
  <c r="D27" i="1"/>
  <c r="N26" i="1"/>
  <c r="L26" i="1"/>
  <c r="J26" i="1"/>
  <c r="H26" i="1"/>
  <c r="F26" i="1"/>
  <c r="D26" i="1"/>
  <c r="N25" i="1"/>
  <c r="L25" i="1"/>
  <c r="J25" i="1"/>
  <c r="H25" i="1"/>
  <c r="F25" i="1"/>
  <c r="D25" i="1"/>
  <c r="N24" i="1"/>
  <c r="L24" i="1"/>
  <c r="J24" i="1"/>
  <c r="H24" i="1"/>
  <c r="F24" i="1"/>
  <c r="D24" i="1"/>
  <c r="N23" i="1"/>
  <c r="L23" i="1"/>
  <c r="J23" i="1"/>
  <c r="H23" i="1"/>
  <c r="F23" i="1"/>
  <c r="D23" i="1"/>
  <c r="N22" i="1"/>
  <c r="L22" i="1"/>
  <c r="J22" i="1"/>
  <c r="H22" i="1"/>
  <c r="F22" i="1"/>
  <c r="D22" i="1"/>
  <c r="N21" i="1"/>
  <c r="L21" i="1"/>
  <c r="J21" i="1"/>
  <c r="H21" i="1"/>
  <c r="F21" i="1"/>
  <c r="D21" i="1"/>
  <c r="N20" i="1"/>
  <c r="L20" i="1"/>
  <c r="J20" i="1"/>
  <c r="H20" i="1"/>
  <c r="F20" i="1"/>
  <c r="D20" i="1"/>
  <c r="N19" i="1"/>
  <c r="L19" i="1"/>
  <c r="J19" i="1"/>
  <c r="H19" i="1"/>
  <c r="F19" i="1"/>
  <c r="D19" i="1"/>
  <c r="N18" i="1"/>
  <c r="L18" i="1"/>
  <c r="J18" i="1"/>
  <c r="H18" i="1"/>
  <c r="F18" i="1"/>
  <c r="D18" i="1"/>
  <c r="N17" i="1"/>
  <c r="L17" i="1"/>
  <c r="J17" i="1"/>
  <c r="H17" i="1"/>
  <c r="F17" i="1"/>
  <c r="D17" i="1"/>
  <c r="N16" i="1"/>
  <c r="L16" i="1"/>
  <c r="J16" i="1"/>
  <c r="H16" i="1"/>
  <c r="F16" i="1"/>
  <c r="D16" i="1"/>
  <c r="N15" i="1"/>
  <c r="L15" i="1"/>
  <c r="J15" i="1"/>
  <c r="H15" i="1"/>
  <c r="F15" i="1"/>
  <c r="D15" i="1"/>
  <c r="N14" i="1"/>
  <c r="L14" i="1"/>
  <c r="J14" i="1"/>
  <c r="H14" i="1"/>
  <c r="F14" i="1"/>
  <c r="D14" i="1"/>
  <c r="N13" i="1"/>
  <c r="L13" i="1"/>
  <c r="J13" i="1"/>
  <c r="H13" i="1"/>
  <c r="F13" i="1"/>
  <c r="D13" i="1"/>
  <c r="N12" i="1"/>
  <c r="L12" i="1"/>
  <c r="J12" i="1"/>
  <c r="H12" i="1"/>
  <c r="F12" i="1"/>
  <c r="D12" i="1"/>
  <c r="N11" i="1"/>
  <c r="L11" i="1"/>
  <c r="J11" i="1"/>
  <c r="H11" i="1"/>
  <c r="F11" i="1"/>
  <c r="D11" i="1"/>
  <c r="N10" i="1"/>
  <c r="L10" i="1"/>
  <c r="J10" i="1"/>
  <c r="H10" i="1"/>
  <c r="F10" i="1"/>
  <c r="D10" i="1"/>
  <c r="N9" i="1"/>
  <c r="L9" i="1"/>
  <c r="J9" i="1"/>
  <c r="H9" i="1"/>
  <c r="F9" i="1"/>
  <c r="D9" i="1"/>
  <c r="N8" i="1"/>
  <c r="L8" i="1"/>
  <c r="J8" i="1"/>
  <c r="H8" i="1"/>
  <c r="F8" i="1"/>
  <c r="D8" i="1"/>
  <c r="N7" i="1"/>
  <c r="L7" i="1"/>
  <c r="J7" i="1"/>
  <c r="H7" i="1"/>
  <c r="F7" i="1"/>
  <c r="D7" i="1"/>
  <c r="N6" i="1"/>
  <c r="L6" i="1"/>
  <c r="J6" i="1"/>
  <c r="H6" i="1"/>
  <c r="F6" i="1"/>
  <c r="D6" i="1"/>
  <c r="N5" i="1"/>
  <c r="L5" i="1"/>
  <c r="J5" i="1"/>
  <c r="H5" i="1"/>
  <c r="F5" i="1"/>
  <c r="D5" i="1"/>
</calcChain>
</file>

<file path=xl/sharedStrings.xml><?xml version="1.0" encoding="utf-8"?>
<sst xmlns="http://schemas.openxmlformats.org/spreadsheetml/2006/main" count="100" uniqueCount="72">
  <si>
    <t>Bassin Versant</t>
  </si>
  <si>
    <t>Sup(ha)</t>
  </si>
  <si>
    <t>Sup(ha)_PN1</t>
  </si>
  <si>
    <t>Proportion</t>
  </si>
  <si>
    <t>Sup(ha)_PN2</t>
  </si>
  <si>
    <t>Sup(ha)_PN3</t>
  </si>
  <si>
    <t>Sup(ha)_PN4</t>
  </si>
  <si>
    <t>Sup(ha)_PN5</t>
  </si>
  <si>
    <t>Sup(ha)_Ptot</t>
  </si>
  <si>
    <t>Anse à Valleau, Ruisseau de l'</t>
  </si>
  <si>
    <t>Anse au Griffon, Rivière de l'</t>
  </si>
  <si>
    <t>Anse Pleureuse, Rivière de l'</t>
  </si>
  <si>
    <t>Beaudry, Ruisseau</t>
  </si>
  <si>
    <t>Cap-Chat, Rivière</t>
  </si>
  <si>
    <t>Claude, Rivière à</t>
  </si>
  <si>
    <t>Dartmouth, Rivière</t>
  </si>
  <si>
    <t>Grand-Cloridorme, Rivière du</t>
  </si>
  <si>
    <t>Grande Vallée, Rivière de la</t>
  </si>
  <si>
    <t>Gros Morne, Rivière du</t>
  </si>
  <si>
    <t>Madeleine, Rivière</t>
  </si>
  <si>
    <t>Manche-d'Épée, Rivière de</t>
  </si>
  <si>
    <t>Marsoui, Rivière</t>
  </si>
  <si>
    <t>Martre, Rivière à la</t>
  </si>
  <si>
    <t>Mont-Louis, Rivière de</t>
  </si>
  <si>
    <t>Mont-Saint-Pierre, Rivière de</t>
  </si>
  <si>
    <t>Patates, Ruisseau à</t>
  </si>
  <si>
    <t>Petit-Cloridorme, Rivière du</t>
  </si>
  <si>
    <t>Petite Vallée, Rivière de la</t>
  </si>
  <si>
    <t>Renard, Rivière au</t>
  </si>
  <si>
    <t>Sainte-Anne, Petite rivière</t>
  </si>
  <si>
    <t>Sainte-Anne, Rivière</t>
  </si>
  <si>
    <t>Saint-Jean, Rivière</t>
  </si>
  <si>
    <t>York, Rivière</t>
  </si>
  <si>
    <t xml:space="preserve">Objectif M1.1 </t>
  </si>
  <si>
    <t>Objectif M1.2</t>
  </si>
  <si>
    <t>ANSE AU GRIFFON</t>
  </si>
  <si>
    <t>CAP-CHAT</t>
  </si>
  <si>
    <t>DARTMOUTH</t>
  </si>
  <si>
    <t>GRANDE VALLÉE</t>
  </si>
  <si>
    <t>GROS MORNE</t>
  </si>
  <si>
    <t>MADELEINE</t>
  </si>
  <si>
    <t>MARSOUI</t>
  </si>
  <si>
    <t>MONT-LOUIS</t>
  </si>
  <si>
    <t>MONT-SAINT-PIERRE</t>
  </si>
  <si>
    <t>PATATES</t>
  </si>
  <si>
    <t>RENARD</t>
  </si>
  <si>
    <t>SAINT-JEAN</t>
  </si>
  <si>
    <t>SAINTE-ANNE</t>
  </si>
  <si>
    <t>SAINTE-ANNE P</t>
  </si>
  <si>
    <t>SEAL COVE</t>
  </si>
  <si>
    <t>YORK</t>
  </si>
  <si>
    <t>Objectif M1.3</t>
  </si>
  <si>
    <t>Superficie_total (ha)</t>
  </si>
  <si>
    <t>Niv_1</t>
  </si>
  <si>
    <t>Niv_2</t>
  </si>
  <si>
    <t>Niv_3</t>
  </si>
  <si>
    <t>Niv_4</t>
  </si>
  <si>
    <t>Niv_5</t>
  </si>
  <si>
    <t>Objectif M1.4</t>
  </si>
  <si>
    <t>Regroupement des types de protection</t>
  </si>
  <si>
    <t>Ptot</t>
  </si>
  <si>
    <t xml:space="preserve">Niveau 1:  Les protections associés au regroupement de niveau 1 sont tous les territoires protégées et sous la gestion du MELCCFP. Ceux-ci inclus le Registre des aires protégées à l'exception des aires de confinement du cerf de Virginie, le massif de conservation du caribou et les habitats d'EMVS. </t>
  </si>
  <si>
    <t>Niveau 2: Les protections associés au regroupement de niveau 2 sont tous les territoires protégées et sous la gestion du MRNF. Les territoires au Registre donc sous la gestion du MELCCFP et le MRNF ce retrouveront aussi dans ce niveau. Les territoires dans ce regroupement inclus les refuges biologiques (désignés et en projets), les écosystèmes forestion exceptionnels (désignés et projets), les milieux humide d'intérêts, les étangs vernaux et les marécages arborescents (RADF).</t>
  </si>
  <si>
    <t xml:space="preserve">Niveau 3: Les protections associés au regroupement de niveau 3 sont tous les "aires candidates" en protection administrative issue de l'appel à aire protégé de 2015. </t>
  </si>
  <si>
    <t>Niveau 4: Les protections associés au regroupement de niveau 4 sont tous les "codes d'impact 01". Il s'agit des interdictions à la récolte dû aux usages, aux règlements ou aux affectations. Les "codes d'impact 01" inclus les sites de villégiatures, les protections de rivières à saumon, les encadrements visuels, etc..</t>
  </si>
  <si>
    <t xml:space="preserve">Ptot: Ptot est un acronyme pour protection totale. Il 'sagit d'une fusion des 5 regroupements de protections. </t>
  </si>
  <si>
    <t>Total BV protégé</t>
  </si>
  <si>
    <t>Objectif M1.1: D’ici 2034, assurer la conservation d'au moins la moitié (50 %) de la superficie globale des milieux humides ayant une capacité élevée ou très élevée de régulation des débits de crues à l'intérieur de chacun des vingt-quatre (24) bassins versants de la ZGIE du nord de la Gaspésie dont l'embouchure est occupée par une zone habitée ayant connue des épisodes d'inondation.</t>
  </si>
  <si>
    <t>Objectif M1.3: D’ici 2034, assurer la conservation d'au moins la moitié (50 %) de la superficie globale des milieux humides du territoire, en particulier les tourbières, ayant un indice de séquestration du carbone élevé ou très élevé à l'échelle de la ZGIE du nord de la Gaspésie.</t>
  </si>
  <si>
    <t>Objectif M1.4:  D’ici 2034, assurer la conservation d'au moins la moitié (50 %) de la superficie globale des milieux humides dotés d'un indice de biodiversité et d'habitat élevé ou très élevé (p.ex. taux de fragmentation faible, naturalité de la zone tampon élevée, etc.) à l'échelle de la ZGIE du nord de la Gaspésie.</t>
  </si>
  <si>
    <t>Objectif M1.2: D’ici 2034, assurer la conservation d'au moins la moitié (50 %) de la superficie globale des milieux humides ayant une capacité élevée ou très élevée de filtration de l’eau à l'intérieur de chacun des seize (16) bassins versants de la ZGIE du nord de la Gaspésie occupés par une zone habitée</t>
  </si>
  <si>
    <t>Niveau 5: Les protections associés au regroupement de niveau 5 sont les pentes fortes de plus de 40% et le 20m en bordure de ruisseaux permanents et les territoires enclavés.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</si>
</sst>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b/>
      <sz val="22"/>
      <color theme="1"/>
      <name val="Aptos Narrow"/>
      <family val="2"/>
      <scheme val="minor"/>
    </font>
  </fonts>
  <fills count="5">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0" tint="-0.34998626667073579"/>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37">
    <xf numFmtId="0" fontId="0" fillId="0" borderId="0" xfId="0"/>
    <xf numFmtId="0" fontId="0" fillId="2" borderId="1" xfId="0" applyFill="1" applyBorder="1"/>
    <xf numFmtId="0" fontId="0" fillId="2" borderId="2" xfId="0" applyFill="1" applyBorder="1"/>
    <xf numFmtId="0" fontId="0" fillId="2" borderId="3" xfId="0" applyFill="1" applyBorder="1"/>
    <xf numFmtId="0" fontId="2" fillId="2" borderId="7" xfId="0" applyFont="1" applyFill="1" applyBorder="1"/>
    <xf numFmtId="0" fontId="2" fillId="2" borderId="0" xfId="0" applyFont="1" applyFill="1"/>
    <xf numFmtId="0" fontId="2" fillId="2" borderId="8" xfId="0" applyFont="1" applyFill="1" applyBorder="1"/>
    <xf numFmtId="0" fontId="0" fillId="0" borderId="7" xfId="0" applyBorder="1"/>
    <xf numFmtId="10" fontId="0" fillId="0" borderId="0" xfId="1" applyNumberFormat="1" applyFont="1" applyBorder="1"/>
    <xf numFmtId="9" fontId="0" fillId="3" borderId="8" xfId="1" applyFont="1" applyFill="1" applyBorder="1"/>
    <xf numFmtId="9" fontId="0" fillId="0" borderId="8" xfId="1" applyFont="1" applyBorder="1"/>
    <xf numFmtId="0" fontId="0" fillId="0" borderId="4" xfId="0" applyBorder="1"/>
    <xf numFmtId="0" fontId="0" fillId="0" borderId="5" xfId="0" applyBorder="1"/>
    <xf numFmtId="10" fontId="0" fillId="0" borderId="5" xfId="1" applyNumberFormat="1" applyFont="1" applyBorder="1"/>
    <xf numFmtId="9" fontId="0" fillId="3" borderId="6" xfId="1" applyFont="1" applyFill="1" applyBorder="1"/>
    <xf numFmtId="0" fontId="2" fillId="2" borderId="1" xfId="0" applyFont="1" applyFill="1" applyBorder="1"/>
    <xf numFmtId="0" fontId="2" fillId="2" borderId="2" xfId="0" applyFont="1" applyFill="1" applyBorder="1"/>
    <xf numFmtId="0" fontId="2" fillId="2" borderId="3" xfId="0" applyFont="1" applyFill="1" applyBorder="1"/>
    <xf numFmtId="9" fontId="0" fillId="0" borderId="8" xfId="1" applyFont="1" applyFill="1" applyBorder="1"/>
    <xf numFmtId="0" fontId="0" fillId="0" borderId="12" xfId="0" applyBorder="1"/>
    <xf numFmtId="0" fontId="0" fillId="0" borderId="13" xfId="0" applyBorder="1"/>
    <xf numFmtId="0" fontId="0" fillId="0" borderId="14" xfId="0" applyBorder="1"/>
    <xf numFmtId="9" fontId="0" fillId="0" borderId="15" xfId="1" applyFont="1" applyBorder="1"/>
    <xf numFmtId="9" fontId="0" fillId="3" borderId="15" xfId="1" applyFont="1" applyFill="1" applyBorder="1"/>
    <xf numFmtId="9" fontId="0" fillId="0" borderId="15" xfId="1" applyFont="1" applyFill="1" applyBorder="1"/>
    <xf numFmtId="0" fontId="0" fillId="0" borderId="0" xfId="0" applyAlignment="1">
      <alignment wrapText="1"/>
    </xf>
    <xf numFmtId="9" fontId="0" fillId="0" borderId="0" xfId="1"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0" borderId="2" xfId="0"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F1EA-A3A0-4DEF-A890-2A6C63DC1515}">
  <dimension ref="A1:A15"/>
  <sheetViews>
    <sheetView workbookViewId="0">
      <selection activeCell="A3" sqref="A3"/>
    </sheetView>
  </sheetViews>
  <sheetFormatPr baseColWidth="10" defaultRowHeight="14.4" x14ac:dyDescent="0.3"/>
  <cols>
    <col min="1" max="1" width="197.6640625" customWidth="1"/>
  </cols>
  <sheetData>
    <row r="1" spans="1:1" x14ac:dyDescent="0.3">
      <c r="A1" t="s">
        <v>59</v>
      </c>
    </row>
    <row r="2" spans="1:1" ht="28.8" x14ac:dyDescent="0.3">
      <c r="A2" s="25" t="s">
        <v>61</v>
      </c>
    </row>
    <row r="3" spans="1:1" ht="28.8" x14ac:dyDescent="0.3">
      <c r="A3" s="25" t="s">
        <v>62</v>
      </c>
    </row>
    <row r="4" spans="1:1" x14ac:dyDescent="0.3">
      <c r="A4" t="s">
        <v>63</v>
      </c>
    </row>
    <row r="5" spans="1:1" ht="28.8" x14ac:dyDescent="0.3">
      <c r="A5" s="25" t="s">
        <v>64</v>
      </c>
    </row>
    <row r="6" spans="1:1" x14ac:dyDescent="0.3">
      <c r="A6" t="s">
        <v>71</v>
      </c>
    </row>
    <row r="7" spans="1:1" x14ac:dyDescent="0.3">
      <c r="A7" t="s">
        <v>65</v>
      </c>
    </row>
    <row r="9" spans="1:1" ht="28.8" x14ac:dyDescent="0.3">
      <c r="A9" s="25" t="s">
        <v>67</v>
      </c>
    </row>
    <row r="11" spans="1:1" ht="28.8" x14ac:dyDescent="0.3">
      <c r="A11" s="25" t="s">
        <v>70</v>
      </c>
    </row>
    <row r="13" spans="1:1" ht="28.8" x14ac:dyDescent="0.3">
      <c r="A13" s="25" t="s">
        <v>68</v>
      </c>
    </row>
    <row r="15" spans="1:1" ht="28.8" x14ac:dyDescent="0.3">
      <c r="A15" s="25" t="s">
        <v>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A899-5BBE-483D-BCEE-04D3A16D51B5}">
  <dimension ref="A1:O29"/>
  <sheetViews>
    <sheetView workbookViewId="0">
      <selection activeCell="M6" sqref="M6"/>
    </sheetView>
  </sheetViews>
  <sheetFormatPr baseColWidth="10" defaultRowHeight="14.4" x14ac:dyDescent="0.3"/>
  <cols>
    <col min="1" max="1" width="27.5546875" bestFit="1" customWidth="1"/>
    <col min="3" max="3" width="12.44140625" bestFit="1" customWidth="1"/>
    <col min="5" max="5" width="12.44140625" bestFit="1" customWidth="1"/>
    <col min="7" max="7" width="12.44140625" bestFit="1" customWidth="1"/>
    <col min="9" max="9" width="12.44140625" bestFit="1" customWidth="1"/>
    <col min="11" max="11" width="12.44140625" bestFit="1" customWidth="1"/>
    <col min="13" max="13" width="12.5546875" bestFit="1" customWidth="1"/>
  </cols>
  <sheetData>
    <row r="1" spans="1:14" x14ac:dyDescent="0.3">
      <c r="A1" s="27" t="s">
        <v>33</v>
      </c>
      <c r="B1" s="28"/>
      <c r="C1" s="28"/>
      <c r="D1" s="28"/>
      <c r="E1" s="28"/>
      <c r="F1" s="28"/>
      <c r="G1" s="28"/>
      <c r="H1" s="28"/>
      <c r="I1" s="28"/>
      <c r="J1" s="28"/>
      <c r="K1" s="28"/>
      <c r="L1" s="28"/>
      <c r="M1" s="28"/>
      <c r="N1" s="29"/>
    </row>
    <row r="2" spans="1:14" ht="12" customHeight="1" thickBot="1" x14ac:dyDescent="0.35">
      <c r="A2" s="30"/>
      <c r="B2" s="31"/>
      <c r="C2" s="31"/>
      <c r="D2" s="31"/>
      <c r="E2" s="31"/>
      <c r="F2" s="31"/>
      <c r="G2" s="31"/>
      <c r="H2" s="31"/>
      <c r="I2" s="31"/>
      <c r="J2" s="31"/>
      <c r="K2" s="31"/>
      <c r="L2" s="31"/>
      <c r="M2" s="31"/>
      <c r="N2" s="32"/>
    </row>
    <row r="3" spans="1:14" ht="2.25" customHeight="1" x14ac:dyDescent="0.3">
      <c r="A3" s="1"/>
      <c r="B3" s="2"/>
      <c r="C3" s="2"/>
      <c r="D3" s="2"/>
      <c r="E3" s="2"/>
      <c r="F3" s="2"/>
      <c r="G3" s="2"/>
      <c r="H3" s="2"/>
      <c r="I3" s="2"/>
      <c r="J3" s="2"/>
      <c r="K3" s="2"/>
      <c r="L3" s="2"/>
      <c r="M3" s="2"/>
      <c r="N3" s="3"/>
    </row>
    <row r="4" spans="1:14" ht="16.5" customHeight="1" x14ac:dyDescent="0.3">
      <c r="A4" s="4" t="s">
        <v>0</v>
      </c>
      <c r="B4" s="5" t="s">
        <v>1</v>
      </c>
      <c r="C4" s="5" t="s">
        <v>2</v>
      </c>
      <c r="D4" s="5" t="s">
        <v>3</v>
      </c>
      <c r="E4" s="5" t="s">
        <v>4</v>
      </c>
      <c r="F4" s="5" t="s">
        <v>3</v>
      </c>
      <c r="G4" s="5" t="s">
        <v>5</v>
      </c>
      <c r="H4" s="5" t="s">
        <v>3</v>
      </c>
      <c r="I4" s="5" t="s">
        <v>6</v>
      </c>
      <c r="J4" s="5" t="s">
        <v>3</v>
      </c>
      <c r="K4" s="5" t="s">
        <v>7</v>
      </c>
      <c r="L4" s="5" t="s">
        <v>3</v>
      </c>
      <c r="M4" s="5" t="s">
        <v>8</v>
      </c>
      <c r="N4" s="6" t="s">
        <v>3</v>
      </c>
    </row>
    <row r="5" spans="1:14" x14ac:dyDescent="0.3">
      <c r="A5" s="7" t="s">
        <v>9</v>
      </c>
      <c r="B5">
        <v>151.08547647324571</v>
      </c>
      <c r="C5">
        <v>0</v>
      </c>
      <c r="D5" s="8">
        <f>C5/B5</f>
        <v>0</v>
      </c>
      <c r="E5">
        <v>128.41404897158878</v>
      </c>
      <c r="F5" s="8">
        <f>E5/B5</f>
        <v>0.84994303866347076</v>
      </c>
      <c r="G5">
        <v>0</v>
      </c>
      <c r="H5" s="8">
        <f>G5/B5</f>
        <v>0</v>
      </c>
      <c r="I5">
        <v>0</v>
      </c>
      <c r="J5" s="8">
        <f>I5/B5</f>
        <v>0</v>
      </c>
      <c r="K5">
        <v>46.823746100486289</v>
      </c>
      <c r="L5" s="8">
        <f>K5/B5</f>
        <v>0.30991560005291352</v>
      </c>
      <c r="M5">
        <v>133.4658191127609</v>
      </c>
      <c r="N5" s="9">
        <f>M5/B5</f>
        <v>0.88337954268155683</v>
      </c>
    </row>
    <row r="6" spans="1:14" x14ac:dyDescent="0.3">
      <c r="A6" s="7" t="s">
        <v>10</v>
      </c>
      <c r="B6">
        <v>111.1089987040455</v>
      </c>
      <c r="C6">
        <v>70.049345093300886</v>
      </c>
      <c r="D6" s="8">
        <f t="shared" ref="D6:D28" si="0">C6/B6</f>
        <v>0.630456091858835</v>
      </c>
      <c r="E6">
        <v>4.9681268166067314</v>
      </c>
      <c r="F6" s="8">
        <f t="shared" ref="F6:F28" si="1">E6/B6</f>
        <v>4.4713991436823565E-2</v>
      </c>
      <c r="G6">
        <v>0</v>
      </c>
      <c r="H6" s="8">
        <f t="shared" ref="H6:H28" si="2">G6/B6</f>
        <v>0</v>
      </c>
      <c r="I6">
        <v>0</v>
      </c>
      <c r="J6" s="8">
        <f t="shared" ref="J6:J28" si="3">I6/B6</f>
        <v>0</v>
      </c>
      <c r="K6">
        <v>38.87249108294133</v>
      </c>
      <c r="L6" s="8">
        <f t="shared" ref="L6:L28" si="4">K6/B6</f>
        <v>0.34985907114943676</v>
      </c>
      <c r="M6">
        <v>81.198957786019164</v>
      </c>
      <c r="N6" s="9">
        <f t="shared" ref="N6:N28" si="5">M6/B6</f>
        <v>0.73080451388374079</v>
      </c>
    </row>
    <row r="7" spans="1:14" x14ac:dyDescent="0.3">
      <c r="A7" s="7" t="s">
        <v>11</v>
      </c>
      <c r="B7">
        <v>213.57948075403209</v>
      </c>
      <c r="C7">
        <v>0</v>
      </c>
      <c r="D7" s="8">
        <f t="shared" si="0"/>
        <v>0</v>
      </c>
      <c r="E7">
        <v>0.8264239856960327</v>
      </c>
      <c r="F7" s="8">
        <f t="shared" si="1"/>
        <v>3.8693978596557243E-3</v>
      </c>
      <c r="G7">
        <v>0</v>
      </c>
      <c r="H7" s="8">
        <f t="shared" si="2"/>
        <v>0</v>
      </c>
      <c r="I7">
        <v>0</v>
      </c>
      <c r="J7" s="8">
        <f t="shared" si="3"/>
        <v>0</v>
      </c>
      <c r="K7">
        <v>90.977957085699614</v>
      </c>
      <c r="L7" s="8">
        <f t="shared" si="4"/>
        <v>0.42596768549350483</v>
      </c>
      <c r="M7">
        <v>91.129822620075174</v>
      </c>
      <c r="N7" s="9">
        <f t="shared" si="5"/>
        <v>0.42667873476583851</v>
      </c>
    </row>
    <row r="8" spans="1:14" x14ac:dyDescent="0.3">
      <c r="A8" s="7" t="s">
        <v>12</v>
      </c>
      <c r="B8">
        <v>16.605408123460442</v>
      </c>
      <c r="C8">
        <v>15.544526140779539</v>
      </c>
      <c r="D8" s="8">
        <f t="shared" si="0"/>
        <v>0.93611226084939947</v>
      </c>
      <c r="E8">
        <v>0</v>
      </c>
      <c r="F8" s="8">
        <f t="shared" si="1"/>
        <v>0</v>
      </c>
      <c r="G8">
        <v>0</v>
      </c>
      <c r="H8" s="8">
        <f t="shared" si="2"/>
        <v>0</v>
      </c>
      <c r="I8">
        <v>0</v>
      </c>
      <c r="J8" s="8">
        <f t="shared" si="3"/>
        <v>0</v>
      </c>
      <c r="K8">
        <v>9.8398893638226745</v>
      </c>
      <c r="L8" s="8">
        <f t="shared" si="4"/>
        <v>0.59257136534456434</v>
      </c>
      <c r="M8">
        <v>16.448570524541871</v>
      </c>
      <c r="N8" s="9">
        <f t="shared" si="5"/>
        <v>0.99055502895487479</v>
      </c>
    </row>
    <row r="9" spans="1:14" x14ac:dyDescent="0.3">
      <c r="A9" s="7" t="s">
        <v>13</v>
      </c>
      <c r="B9">
        <v>2166.6913958303021</v>
      </c>
      <c r="C9">
        <v>716.11151642690459</v>
      </c>
      <c r="D9" s="8">
        <f t="shared" si="0"/>
        <v>0.33050923532766513</v>
      </c>
      <c r="E9">
        <v>474.82940248236815</v>
      </c>
      <c r="F9" s="8">
        <f t="shared" si="1"/>
        <v>0.21914953066050638</v>
      </c>
      <c r="G9">
        <v>0</v>
      </c>
      <c r="H9" s="8">
        <f t="shared" si="2"/>
        <v>0</v>
      </c>
      <c r="I9">
        <v>264.46694147660759</v>
      </c>
      <c r="J9" s="8">
        <f t="shared" si="3"/>
        <v>0.12206027216684483</v>
      </c>
      <c r="K9">
        <v>253.88712893394361</v>
      </c>
      <c r="L9" s="8">
        <f t="shared" si="4"/>
        <v>0.11717733749371863</v>
      </c>
      <c r="M9">
        <v>998.66093822831306</v>
      </c>
      <c r="N9" s="10">
        <f t="shared" si="5"/>
        <v>0.46091517239150442</v>
      </c>
    </row>
    <row r="10" spans="1:14" x14ac:dyDescent="0.3">
      <c r="A10" s="7" t="s">
        <v>14</v>
      </c>
      <c r="B10">
        <v>122.58052257483381</v>
      </c>
      <c r="C10">
        <v>44.912358840333368</v>
      </c>
      <c r="D10" s="8">
        <f t="shared" si="0"/>
        <v>0.36639066221075178</v>
      </c>
      <c r="E10">
        <v>44.288335721471498</v>
      </c>
      <c r="F10" s="8">
        <f t="shared" si="1"/>
        <v>0.36129994220275941</v>
      </c>
      <c r="G10">
        <v>0</v>
      </c>
      <c r="H10" s="8">
        <f t="shared" si="2"/>
        <v>0</v>
      </c>
      <c r="I10">
        <v>0</v>
      </c>
      <c r="J10" s="8">
        <f t="shared" si="3"/>
        <v>0</v>
      </c>
      <c r="K10">
        <v>43.861641512132032</v>
      </c>
      <c r="L10" s="8">
        <f t="shared" si="4"/>
        <v>0.35781901227705298</v>
      </c>
      <c r="M10">
        <v>100.34625854237581</v>
      </c>
      <c r="N10" s="9">
        <f t="shared" si="5"/>
        <v>0.81861503307848704</v>
      </c>
    </row>
    <row r="11" spans="1:14" x14ac:dyDescent="0.3">
      <c r="A11" s="7" t="s">
        <v>15</v>
      </c>
      <c r="B11">
        <v>2535.7405317461739</v>
      </c>
      <c r="C11">
        <v>51.105999798113842</v>
      </c>
      <c r="D11" s="8">
        <f t="shared" si="0"/>
        <v>2.0154270185885691E-2</v>
      </c>
      <c r="E11">
        <v>705.4975003146526</v>
      </c>
      <c r="F11" s="8">
        <f t="shared" si="1"/>
        <v>0.27822148657647927</v>
      </c>
      <c r="G11">
        <v>30.960509236328619</v>
      </c>
      <c r="H11" s="8">
        <f t="shared" si="2"/>
        <v>1.2209651913797522E-2</v>
      </c>
      <c r="I11">
        <v>625.74119921876672</v>
      </c>
      <c r="J11" s="8">
        <f t="shared" si="3"/>
        <v>0.24676862296627242</v>
      </c>
      <c r="K11">
        <v>1032.9162741737241</v>
      </c>
      <c r="L11" s="8">
        <f t="shared" si="4"/>
        <v>0.40734304683075451</v>
      </c>
      <c r="M11">
        <v>1669.4868535107819</v>
      </c>
      <c r="N11" s="9">
        <f t="shared" si="5"/>
        <v>0.65838236704807163</v>
      </c>
    </row>
    <row r="12" spans="1:14" x14ac:dyDescent="0.3">
      <c r="A12" s="7" t="s">
        <v>16</v>
      </c>
      <c r="B12">
        <v>82.1913473649454</v>
      </c>
      <c r="C12">
        <v>0</v>
      </c>
      <c r="D12" s="8">
        <f t="shared" si="0"/>
        <v>0</v>
      </c>
      <c r="E12">
        <v>0</v>
      </c>
      <c r="F12" s="8">
        <f t="shared" si="1"/>
        <v>0</v>
      </c>
      <c r="G12">
        <v>0</v>
      </c>
      <c r="H12" s="8">
        <f t="shared" si="2"/>
        <v>0</v>
      </c>
      <c r="I12">
        <v>0</v>
      </c>
      <c r="J12" s="8">
        <f t="shared" si="3"/>
        <v>0</v>
      </c>
      <c r="K12">
        <v>30.340175711226951</v>
      </c>
      <c r="L12" s="8">
        <f t="shared" si="4"/>
        <v>0.36914075123395573</v>
      </c>
      <c r="M12">
        <v>30.340178745505803</v>
      </c>
      <c r="N12" s="10">
        <f t="shared" si="5"/>
        <v>0.36914078815120976</v>
      </c>
    </row>
    <row r="13" spans="1:14" x14ac:dyDescent="0.3">
      <c r="A13" s="7" t="s">
        <v>17</v>
      </c>
      <c r="B13">
        <v>297.19729284531252</v>
      </c>
      <c r="C13">
        <v>0</v>
      </c>
      <c r="D13" s="8">
        <f t="shared" si="0"/>
        <v>0</v>
      </c>
      <c r="E13">
        <v>9.7615139962276327</v>
      </c>
      <c r="F13" s="8">
        <f t="shared" si="1"/>
        <v>3.284523187534006E-2</v>
      </c>
      <c r="G13">
        <v>0</v>
      </c>
      <c r="H13" s="8">
        <f t="shared" si="2"/>
        <v>0</v>
      </c>
      <c r="I13">
        <v>0</v>
      </c>
      <c r="J13" s="8">
        <f t="shared" si="3"/>
        <v>0</v>
      </c>
      <c r="K13">
        <v>104.05400550768481</v>
      </c>
      <c r="L13" s="8">
        <f t="shared" si="4"/>
        <v>0.35011760878267362</v>
      </c>
      <c r="M13">
        <v>111.4282097660392</v>
      </c>
      <c r="N13" s="10">
        <f t="shared" si="5"/>
        <v>0.37493009676920641</v>
      </c>
    </row>
    <row r="14" spans="1:14" x14ac:dyDescent="0.3">
      <c r="A14" s="7" t="s">
        <v>18</v>
      </c>
      <c r="B14">
        <v>1.3143169663175061</v>
      </c>
      <c r="C14">
        <v>0</v>
      </c>
      <c r="D14" s="8">
        <f t="shared" si="0"/>
        <v>0</v>
      </c>
      <c r="E14">
        <v>0</v>
      </c>
      <c r="F14" s="8">
        <f t="shared" si="1"/>
        <v>0</v>
      </c>
      <c r="G14">
        <v>0</v>
      </c>
      <c r="H14" s="8">
        <f t="shared" si="2"/>
        <v>0</v>
      </c>
      <c r="I14">
        <v>0</v>
      </c>
      <c r="J14" s="8">
        <f t="shared" si="3"/>
        <v>0</v>
      </c>
      <c r="K14">
        <v>0.65868798137674145</v>
      </c>
      <c r="L14" s="8">
        <f t="shared" si="4"/>
        <v>0.50116372097232664</v>
      </c>
      <c r="M14">
        <v>0.65868798137674145</v>
      </c>
      <c r="N14" s="9">
        <f t="shared" si="5"/>
        <v>0.50116372097232664</v>
      </c>
    </row>
    <row r="15" spans="1:14" x14ac:dyDescent="0.3">
      <c r="A15" s="7" t="s">
        <v>19</v>
      </c>
      <c r="B15">
        <v>3310.7583436828049</v>
      </c>
      <c r="C15">
        <v>891.91978639345314</v>
      </c>
      <c r="D15" s="8">
        <f t="shared" si="0"/>
        <v>0.26940044962668697</v>
      </c>
      <c r="E15">
        <v>576.24451789710611</v>
      </c>
      <c r="F15" s="8">
        <f t="shared" si="1"/>
        <v>0.17405212283059782</v>
      </c>
      <c r="G15">
        <v>79.288850198183496</v>
      </c>
      <c r="H15" s="8">
        <f t="shared" si="2"/>
        <v>2.3948848561983704E-2</v>
      </c>
      <c r="I15">
        <v>252.3235475890263</v>
      </c>
      <c r="J15" s="8">
        <f t="shared" si="3"/>
        <v>7.6213218059385121E-2</v>
      </c>
      <c r="K15">
        <v>1152.095038493158</v>
      </c>
      <c r="L15" s="8">
        <f t="shared" si="4"/>
        <v>0.3479852405088546</v>
      </c>
      <c r="M15">
        <v>2091.7724497226773</v>
      </c>
      <c r="N15" s="9">
        <f t="shared" si="5"/>
        <v>0.6318106707226</v>
      </c>
    </row>
    <row r="16" spans="1:14" x14ac:dyDescent="0.3">
      <c r="A16" s="7" t="s">
        <v>20</v>
      </c>
      <c r="B16">
        <v>19.4444796263545</v>
      </c>
      <c r="D16" s="8">
        <f t="shared" si="0"/>
        <v>0</v>
      </c>
      <c r="E16">
        <v>0</v>
      </c>
      <c r="F16" s="8">
        <f t="shared" si="1"/>
        <v>0</v>
      </c>
      <c r="G16">
        <v>0</v>
      </c>
      <c r="H16" s="8">
        <f t="shared" si="2"/>
        <v>0</v>
      </c>
      <c r="I16">
        <v>0</v>
      </c>
      <c r="J16" s="8">
        <f t="shared" si="3"/>
        <v>0</v>
      </c>
      <c r="K16">
        <v>10.87187847736968</v>
      </c>
      <c r="L16" s="8">
        <f t="shared" si="4"/>
        <v>0.55912416718183822</v>
      </c>
      <c r="M16">
        <v>10.87187859109652</v>
      </c>
      <c r="N16" s="9">
        <f t="shared" si="5"/>
        <v>0.55912417303063655</v>
      </c>
    </row>
    <row r="17" spans="1:15" x14ac:dyDescent="0.3">
      <c r="A17" s="7" t="s">
        <v>21</v>
      </c>
      <c r="B17">
        <v>37.096482069808722</v>
      </c>
      <c r="C17">
        <v>37.096482069808722</v>
      </c>
      <c r="D17" s="8">
        <f t="shared" si="0"/>
        <v>1</v>
      </c>
      <c r="E17">
        <v>1.7459241602582929</v>
      </c>
      <c r="F17" s="8">
        <f t="shared" si="1"/>
        <v>4.7064413196183569E-2</v>
      </c>
      <c r="G17">
        <v>0</v>
      </c>
      <c r="H17" s="8">
        <f t="shared" si="2"/>
        <v>0</v>
      </c>
      <c r="I17">
        <v>0</v>
      </c>
      <c r="J17" s="8">
        <f t="shared" si="3"/>
        <v>0</v>
      </c>
      <c r="K17">
        <v>11.855082224061999</v>
      </c>
      <c r="L17" s="8">
        <f t="shared" si="4"/>
        <v>0.31957429822463829</v>
      </c>
      <c r="M17">
        <v>37.09648974604243</v>
      </c>
      <c r="N17" s="9">
        <f t="shared" si="5"/>
        <v>1.0000002069261902</v>
      </c>
    </row>
    <row r="18" spans="1:15" x14ac:dyDescent="0.3">
      <c r="A18" s="7" t="s">
        <v>22</v>
      </c>
      <c r="B18">
        <v>38.107152197169761</v>
      </c>
      <c r="C18">
        <v>31.938821401514144</v>
      </c>
      <c r="D18" s="8">
        <f t="shared" si="0"/>
        <v>0.83813194006888447</v>
      </c>
      <c r="E18">
        <v>27.331209542157058</v>
      </c>
      <c r="F18" s="8">
        <f t="shared" si="1"/>
        <v>0.71721994340440276</v>
      </c>
      <c r="G18">
        <v>0</v>
      </c>
      <c r="H18" s="8">
        <f t="shared" si="2"/>
        <v>0</v>
      </c>
      <c r="I18">
        <v>0</v>
      </c>
      <c r="J18" s="8">
        <f t="shared" si="3"/>
        <v>0</v>
      </c>
      <c r="K18">
        <v>15.477562653699209</v>
      </c>
      <c r="L18" s="8">
        <f t="shared" si="4"/>
        <v>0.40615899539322531</v>
      </c>
      <c r="M18">
        <v>37.932420513728808</v>
      </c>
      <c r="N18" s="9">
        <f t="shared" si="5"/>
        <v>0.99541472733158132</v>
      </c>
    </row>
    <row r="19" spans="1:15" x14ac:dyDescent="0.3">
      <c r="A19" s="7" t="s">
        <v>23</v>
      </c>
      <c r="B19">
        <v>1088.2285457134581</v>
      </c>
      <c r="C19">
        <v>228.18645771627683</v>
      </c>
      <c r="D19" s="8">
        <f t="shared" si="0"/>
        <v>0.20968615334996066</v>
      </c>
      <c r="E19">
        <v>98.281975135102229</v>
      </c>
      <c r="F19" s="8">
        <f t="shared" si="1"/>
        <v>9.0313726397121083E-2</v>
      </c>
      <c r="G19">
        <v>0</v>
      </c>
      <c r="H19" s="8">
        <f t="shared" si="2"/>
        <v>0</v>
      </c>
      <c r="I19">
        <v>17.721477759247431</v>
      </c>
      <c r="J19" s="8">
        <f t="shared" si="3"/>
        <v>1.6284702169459247E-2</v>
      </c>
      <c r="K19">
        <v>301.45489366622007</v>
      </c>
      <c r="L19" s="8">
        <f t="shared" si="4"/>
        <v>0.27701432282184985</v>
      </c>
      <c r="M19">
        <v>566.8156217048172</v>
      </c>
      <c r="N19" s="9">
        <f t="shared" si="5"/>
        <v>0.52086082830441183</v>
      </c>
    </row>
    <row r="20" spans="1:15" x14ac:dyDescent="0.3">
      <c r="A20" s="7" t="s">
        <v>24</v>
      </c>
      <c r="B20">
        <v>157.96804037214758</v>
      </c>
      <c r="C20">
        <v>81.554017160257189</v>
      </c>
      <c r="D20" s="8">
        <f t="shared" si="0"/>
        <v>0.51626909448347202</v>
      </c>
      <c r="E20">
        <v>26.733068692828191</v>
      </c>
      <c r="F20" s="8">
        <f t="shared" si="1"/>
        <v>0.16923086866083376</v>
      </c>
      <c r="G20">
        <v>0</v>
      </c>
      <c r="H20" s="8">
        <f t="shared" si="2"/>
        <v>0</v>
      </c>
      <c r="I20">
        <v>0</v>
      </c>
      <c r="J20" s="8">
        <f t="shared" si="3"/>
        <v>0</v>
      </c>
      <c r="K20">
        <v>52.810096915934409</v>
      </c>
      <c r="L20" s="8">
        <f t="shared" si="4"/>
        <v>0.33430874239828651</v>
      </c>
      <c r="M20">
        <v>127.4957999479299</v>
      </c>
      <c r="N20" s="9">
        <f t="shared" si="5"/>
        <v>0.80709869950636892</v>
      </c>
    </row>
    <row r="21" spans="1:15" x14ac:dyDescent="0.3">
      <c r="A21" s="7" t="s">
        <v>25</v>
      </c>
      <c r="B21">
        <v>42.992887350408751</v>
      </c>
      <c r="C21">
        <v>0</v>
      </c>
      <c r="D21" s="8">
        <f t="shared" si="0"/>
        <v>0</v>
      </c>
      <c r="E21">
        <v>6.9324075863210934</v>
      </c>
      <c r="F21" s="8">
        <f t="shared" si="1"/>
        <v>0.16124545276104105</v>
      </c>
      <c r="G21">
        <v>0</v>
      </c>
      <c r="H21" s="8">
        <f t="shared" si="2"/>
        <v>0</v>
      </c>
      <c r="I21">
        <v>0</v>
      </c>
      <c r="J21" s="8">
        <f t="shared" si="3"/>
        <v>0</v>
      </c>
      <c r="K21">
        <v>21.852534114677667</v>
      </c>
      <c r="L21" s="8">
        <f t="shared" si="4"/>
        <v>0.50828254303022302</v>
      </c>
      <c r="M21">
        <v>25.14207473814449</v>
      </c>
      <c r="N21" s="9">
        <f t="shared" si="5"/>
        <v>0.58479614391159185</v>
      </c>
    </row>
    <row r="22" spans="1:15" x14ac:dyDescent="0.3">
      <c r="A22" s="7" t="s">
        <v>26</v>
      </c>
      <c r="B22">
        <v>63.882231588012061</v>
      </c>
      <c r="C22">
        <v>0</v>
      </c>
      <c r="D22" s="8">
        <f t="shared" si="0"/>
        <v>0</v>
      </c>
      <c r="E22">
        <v>4.2585372904040524</v>
      </c>
      <c r="F22" s="8">
        <f t="shared" si="1"/>
        <v>6.6662312579624974E-2</v>
      </c>
      <c r="G22">
        <v>0</v>
      </c>
      <c r="H22" s="8">
        <f t="shared" si="2"/>
        <v>0</v>
      </c>
      <c r="I22">
        <v>0</v>
      </c>
      <c r="J22" s="8">
        <f t="shared" si="3"/>
        <v>0</v>
      </c>
      <c r="K22">
        <v>34.636453014809845</v>
      </c>
      <c r="L22" s="8">
        <f t="shared" si="4"/>
        <v>0.54219228342219672</v>
      </c>
      <c r="M22">
        <v>35.585254165688909</v>
      </c>
      <c r="N22" s="9">
        <f t="shared" si="5"/>
        <v>0.55704463167762486</v>
      </c>
    </row>
    <row r="23" spans="1:15" x14ac:dyDescent="0.3">
      <c r="A23" s="7" t="s">
        <v>27</v>
      </c>
      <c r="B23">
        <v>0.70894594266985578</v>
      </c>
      <c r="C23">
        <v>0</v>
      </c>
      <c r="D23" s="8">
        <f t="shared" si="0"/>
        <v>0</v>
      </c>
      <c r="E23">
        <v>0</v>
      </c>
      <c r="F23" s="8">
        <f t="shared" si="1"/>
        <v>0</v>
      </c>
      <c r="G23">
        <v>0</v>
      </c>
      <c r="H23" s="8">
        <f t="shared" si="2"/>
        <v>0</v>
      </c>
      <c r="I23">
        <v>0</v>
      </c>
      <c r="J23" s="8">
        <f t="shared" si="3"/>
        <v>0</v>
      </c>
      <c r="K23">
        <v>1.9777507907712641E-2</v>
      </c>
      <c r="L23" s="8">
        <f t="shared" si="4"/>
        <v>2.7897060575918543E-2</v>
      </c>
      <c r="M23">
        <v>1.9777507907712641E-2</v>
      </c>
      <c r="N23" s="10">
        <f t="shared" si="5"/>
        <v>2.7897060575918543E-2</v>
      </c>
    </row>
    <row r="24" spans="1:15" x14ac:dyDescent="0.3">
      <c r="A24" s="7" t="s">
        <v>28</v>
      </c>
      <c r="B24">
        <v>104.5626096342517</v>
      </c>
      <c r="C24">
        <v>84.083101250740583</v>
      </c>
      <c r="D24" s="8">
        <f t="shared" si="0"/>
        <v>0.80414118913877397</v>
      </c>
      <c r="E24">
        <v>0</v>
      </c>
      <c r="F24" s="8">
        <f t="shared" si="1"/>
        <v>0</v>
      </c>
      <c r="G24">
        <v>0</v>
      </c>
      <c r="H24" s="8">
        <f t="shared" si="2"/>
        <v>0</v>
      </c>
      <c r="I24">
        <v>0</v>
      </c>
      <c r="J24" s="8">
        <f t="shared" si="3"/>
        <v>0</v>
      </c>
      <c r="K24">
        <v>39.055631146192361</v>
      </c>
      <c r="L24" s="8">
        <f t="shared" si="4"/>
        <v>0.37351431150011066</v>
      </c>
      <c r="M24">
        <v>91.718544888447184</v>
      </c>
      <c r="N24" s="9">
        <f t="shared" si="5"/>
        <v>0.8771638849610619</v>
      </c>
    </row>
    <row r="25" spans="1:15" x14ac:dyDescent="0.3">
      <c r="A25" s="7" t="s">
        <v>29</v>
      </c>
      <c r="B25">
        <v>282.1036812575482</v>
      </c>
      <c r="C25">
        <v>4.7024263106791988</v>
      </c>
      <c r="D25" s="8">
        <f t="shared" si="0"/>
        <v>1.666914196127094E-2</v>
      </c>
      <c r="E25">
        <v>111.07375291470501</v>
      </c>
      <c r="F25" s="8">
        <f t="shared" si="1"/>
        <v>0.3937337946799056</v>
      </c>
      <c r="G25">
        <v>0</v>
      </c>
      <c r="H25" s="8">
        <f t="shared" si="2"/>
        <v>0</v>
      </c>
      <c r="I25">
        <v>0</v>
      </c>
      <c r="J25" s="8">
        <f t="shared" si="3"/>
        <v>0</v>
      </c>
      <c r="K25">
        <v>127.17870725515741</v>
      </c>
      <c r="L25" s="8">
        <f t="shared" si="4"/>
        <v>0.45082257235434253</v>
      </c>
      <c r="M25">
        <v>187.98664405410429</v>
      </c>
      <c r="N25" s="9">
        <f t="shared" si="5"/>
        <v>0.66637430329198999</v>
      </c>
    </row>
    <row r="26" spans="1:15" x14ac:dyDescent="0.3">
      <c r="A26" s="7" t="s">
        <v>30</v>
      </c>
      <c r="B26">
        <v>1526.49606369193</v>
      </c>
      <c r="C26">
        <v>1073.934994379726</v>
      </c>
      <c r="D26" s="8">
        <f t="shared" si="0"/>
        <v>0.70352948816804972</v>
      </c>
      <c r="E26">
        <v>322.21453977185712</v>
      </c>
      <c r="F26" s="8">
        <f t="shared" si="1"/>
        <v>0.21108114684066745</v>
      </c>
      <c r="G26">
        <v>9.5070050385028004</v>
      </c>
      <c r="H26" s="8">
        <f t="shared" si="2"/>
        <v>6.2279918465754118E-3</v>
      </c>
      <c r="I26">
        <v>105.17667379624629</v>
      </c>
      <c r="J26" s="8">
        <f t="shared" si="3"/>
        <v>6.890071733422598E-2</v>
      </c>
      <c r="K26">
        <v>531.11556898788388</v>
      </c>
      <c r="L26" s="8">
        <f t="shared" si="4"/>
        <v>0.34793117494410458</v>
      </c>
      <c r="M26">
        <v>1291.3979599015661</v>
      </c>
      <c r="N26" s="9">
        <f t="shared" si="5"/>
        <v>0.84598839827875882</v>
      </c>
    </row>
    <row r="27" spans="1:15" x14ac:dyDescent="0.3">
      <c r="A27" s="7" t="s">
        <v>31</v>
      </c>
      <c r="B27">
        <v>1879.9729240878059</v>
      </c>
      <c r="C27">
        <v>0</v>
      </c>
      <c r="D27" s="8">
        <f t="shared" si="0"/>
        <v>0</v>
      </c>
      <c r="E27">
        <v>153.8779317930894</v>
      </c>
      <c r="F27" s="8">
        <f t="shared" si="1"/>
        <v>8.1851142546509562E-2</v>
      </c>
      <c r="G27">
        <v>421.2070708331994</v>
      </c>
      <c r="H27" s="8">
        <f t="shared" si="2"/>
        <v>0.22404954105260641</v>
      </c>
      <c r="I27">
        <v>584.47306617506956</v>
      </c>
      <c r="J27" s="8">
        <f t="shared" si="3"/>
        <v>0.31089440634293475</v>
      </c>
      <c r="K27">
        <v>1074.935355787208</v>
      </c>
      <c r="L27" s="8">
        <f t="shared" si="4"/>
        <v>0.57178236027456852</v>
      </c>
      <c r="M27">
        <v>1444.198061456146</v>
      </c>
      <c r="N27" s="9">
        <f t="shared" si="5"/>
        <v>0.7682015219218622</v>
      </c>
    </row>
    <row r="28" spans="1:15" ht="15" thickBot="1" x14ac:dyDescent="0.35">
      <c r="A28" s="11" t="s">
        <v>32</v>
      </c>
      <c r="B28" s="12">
        <v>2015.419154456931</v>
      </c>
      <c r="C28" s="12">
        <v>8.430165493004468</v>
      </c>
      <c r="D28" s="13">
        <f t="shared" si="0"/>
        <v>4.1828348581295664E-3</v>
      </c>
      <c r="E28" s="12">
        <v>307.14371630422397</v>
      </c>
      <c r="F28" s="13">
        <f t="shared" si="1"/>
        <v>0.15239694215716931</v>
      </c>
      <c r="G28" s="12">
        <v>0</v>
      </c>
      <c r="H28" s="13">
        <f t="shared" si="2"/>
        <v>0</v>
      </c>
      <c r="I28" s="12">
        <v>420.3513078793701</v>
      </c>
      <c r="J28" s="13">
        <f t="shared" si="3"/>
        <v>0.20856768526278929</v>
      </c>
      <c r="K28" s="12">
        <v>878.66661528703889</v>
      </c>
      <c r="L28" s="13">
        <f t="shared" si="4"/>
        <v>0.43597214670900647</v>
      </c>
      <c r="M28" s="12">
        <v>1218.587243827177</v>
      </c>
      <c r="N28" s="14">
        <f t="shared" si="5"/>
        <v>0.60463216355385585</v>
      </c>
    </row>
    <row r="29" spans="1:15" x14ac:dyDescent="0.3">
      <c r="L29" s="33" t="s">
        <v>66</v>
      </c>
      <c r="M29" s="33"/>
      <c r="N29" s="9"/>
      <c r="O29" s="26"/>
    </row>
  </sheetData>
  <mergeCells count="2">
    <mergeCell ref="A1:N2"/>
    <mergeCell ref="L29:M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BC500-DDA0-40DE-8C35-D2A4EB2D2582}">
  <dimension ref="A1:N19"/>
  <sheetViews>
    <sheetView workbookViewId="0">
      <selection activeCell="L19" sqref="L19"/>
    </sheetView>
  </sheetViews>
  <sheetFormatPr baseColWidth="10" defaultRowHeight="14.4" x14ac:dyDescent="0.3"/>
  <cols>
    <col min="1" max="1" width="19.109375" bestFit="1" customWidth="1"/>
    <col min="3" max="3" width="12.44140625" bestFit="1" customWidth="1"/>
    <col min="5" max="5" width="12.44140625" bestFit="1" customWidth="1"/>
    <col min="7" max="7" width="12.44140625" bestFit="1" customWidth="1"/>
    <col min="9" max="9" width="12.44140625" bestFit="1" customWidth="1"/>
    <col min="11" max="11" width="12.44140625" bestFit="1" customWidth="1"/>
    <col min="13" max="13" width="12.5546875" bestFit="1" customWidth="1"/>
  </cols>
  <sheetData>
    <row r="1" spans="1:14" x14ac:dyDescent="0.3">
      <c r="A1" s="27" t="s">
        <v>34</v>
      </c>
      <c r="B1" s="28"/>
      <c r="C1" s="28"/>
      <c r="D1" s="28"/>
      <c r="E1" s="28"/>
      <c r="F1" s="28"/>
      <c r="G1" s="28"/>
      <c r="H1" s="28"/>
      <c r="I1" s="28"/>
      <c r="J1" s="28"/>
      <c r="K1" s="28"/>
      <c r="L1" s="28"/>
      <c r="M1" s="28"/>
      <c r="N1" s="29"/>
    </row>
    <row r="2" spans="1:14" ht="15" thickBot="1" x14ac:dyDescent="0.35">
      <c r="A2" s="30"/>
      <c r="B2" s="31"/>
      <c r="C2" s="31"/>
      <c r="D2" s="31"/>
      <c r="E2" s="31"/>
      <c r="F2" s="31"/>
      <c r="G2" s="31"/>
      <c r="H2" s="31"/>
      <c r="I2" s="31"/>
      <c r="J2" s="31"/>
      <c r="K2" s="31"/>
      <c r="L2" s="31"/>
      <c r="M2" s="31"/>
      <c r="N2" s="32"/>
    </row>
    <row r="3" spans="1:14" x14ac:dyDescent="0.3">
      <c r="A3" s="15" t="s">
        <v>0</v>
      </c>
      <c r="B3" s="16" t="s">
        <v>1</v>
      </c>
      <c r="C3" s="16" t="s">
        <v>2</v>
      </c>
      <c r="D3" s="16" t="s">
        <v>3</v>
      </c>
      <c r="E3" s="16" t="s">
        <v>4</v>
      </c>
      <c r="F3" s="16" t="s">
        <v>3</v>
      </c>
      <c r="G3" s="16" t="s">
        <v>5</v>
      </c>
      <c r="H3" s="16" t="s">
        <v>3</v>
      </c>
      <c r="I3" s="16" t="s">
        <v>6</v>
      </c>
      <c r="J3" s="16" t="s">
        <v>3</v>
      </c>
      <c r="K3" s="16" t="s">
        <v>7</v>
      </c>
      <c r="L3" s="16" t="s">
        <v>3</v>
      </c>
      <c r="M3" s="16" t="s">
        <v>8</v>
      </c>
      <c r="N3" s="17" t="s">
        <v>3</v>
      </c>
    </row>
    <row r="4" spans="1:14" x14ac:dyDescent="0.3">
      <c r="A4" s="7" t="s">
        <v>35</v>
      </c>
      <c r="B4">
        <v>113.1172532063521</v>
      </c>
      <c r="C4">
        <v>73.685089724364985</v>
      </c>
      <c r="D4" s="8">
        <f>C4/B4</f>
        <v>0.65140451731042559</v>
      </c>
      <c r="E4">
        <v>6.270372289180469</v>
      </c>
      <c r="F4" s="8">
        <f>E4/B4</f>
        <v>5.5432501333301083E-2</v>
      </c>
      <c r="G4">
        <v>0</v>
      </c>
      <c r="H4" s="8">
        <f>G4/B4</f>
        <v>0</v>
      </c>
      <c r="I4">
        <v>0</v>
      </c>
      <c r="J4" s="8">
        <f>I4/B4</f>
        <v>0</v>
      </c>
      <c r="K4">
        <v>40.426326297326959</v>
      </c>
      <c r="L4" s="8">
        <f>K4/B4</f>
        <v>0.35738426412794838</v>
      </c>
      <c r="M4">
        <v>84.776090702108618</v>
      </c>
      <c r="N4" s="9">
        <f>M4/B4</f>
        <v>0.74945322927402924</v>
      </c>
    </row>
    <row r="5" spans="1:14" x14ac:dyDescent="0.3">
      <c r="A5" s="7" t="s">
        <v>36</v>
      </c>
      <c r="B5">
        <v>2255.150678634277</v>
      </c>
      <c r="C5">
        <v>736.26837255716123</v>
      </c>
      <c r="D5" s="8">
        <f t="shared" ref="D5:D19" si="0">C5/B5</f>
        <v>0.3264830060060761</v>
      </c>
      <c r="E5">
        <v>475.6014383215558</v>
      </c>
      <c r="F5" s="8">
        <f t="shared" ref="F5:F19" si="1">E5/B5</f>
        <v>0.21089563674280995</v>
      </c>
      <c r="G5">
        <v>0</v>
      </c>
      <c r="H5" s="8">
        <f t="shared" ref="H5:H19" si="2">G5/B5</f>
        <v>0</v>
      </c>
      <c r="I5">
        <v>264.09538482956083</v>
      </c>
      <c r="J5" s="8">
        <f t="shared" ref="J5:J19" si="3">I5/B5</f>
        <v>0.11710764488229115</v>
      </c>
      <c r="K5">
        <v>261.24945148047652</v>
      </c>
      <c r="L5" s="8">
        <f t="shared" ref="L5:L19" si="4">K5/B5</f>
        <v>0.11584567450663191</v>
      </c>
      <c r="M5">
        <v>1022.638947926406</v>
      </c>
      <c r="N5" s="18">
        <f t="shared" ref="N5:N19" si="5">M5/B5</f>
        <v>0.45346812415466525</v>
      </c>
    </row>
    <row r="6" spans="1:14" x14ac:dyDescent="0.3">
      <c r="A6" s="7" t="s">
        <v>37</v>
      </c>
      <c r="B6">
        <v>2671.2048865429392</v>
      </c>
      <c r="C6">
        <v>51.105995204148861</v>
      </c>
      <c r="D6" s="8">
        <f t="shared" si="0"/>
        <v>1.9132188422390166E-2</v>
      </c>
      <c r="E6">
        <v>716.13223223193199</v>
      </c>
      <c r="F6" s="8">
        <f t="shared" si="1"/>
        <v>0.26809333714522621</v>
      </c>
      <c r="G6">
        <v>38.229407002915309</v>
      </c>
      <c r="H6" s="8">
        <f t="shared" si="2"/>
        <v>1.4311671558968892E-2</v>
      </c>
      <c r="I6">
        <v>627.67829386946403</v>
      </c>
      <c r="J6" s="8">
        <f t="shared" si="3"/>
        <v>0.23497946452239474</v>
      </c>
      <c r="K6">
        <v>1067.7627954515449</v>
      </c>
      <c r="L6" s="8">
        <f t="shared" si="4"/>
        <v>0.39973077349129832</v>
      </c>
      <c r="M6">
        <v>1717.578952902415</v>
      </c>
      <c r="N6" s="9">
        <f t="shared" si="5"/>
        <v>0.64299783275902045</v>
      </c>
    </row>
    <row r="7" spans="1:14" x14ac:dyDescent="0.3">
      <c r="A7" s="7" t="s">
        <v>38</v>
      </c>
      <c r="B7">
        <v>299.8456493396427</v>
      </c>
      <c r="C7">
        <v>0</v>
      </c>
      <c r="D7" s="8">
        <f t="shared" si="0"/>
        <v>0</v>
      </c>
      <c r="E7">
        <v>9.7619094806806803</v>
      </c>
      <c r="F7" s="8">
        <f t="shared" si="1"/>
        <v>3.2556448633420457E-2</v>
      </c>
      <c r="G7">
        <v>0</v>
      </c>
      <c r="H7" s="8">
        <f t="shared" si="2"/>
        <v>0</v>
      </c>
      <c r="I7">
        <v>0</v>
      </c>
      <c r="J7" s="8">
        <f t="shared" si="3"/>
        <v>0</v>
      </c>
      <c r="K7">
        <v>102.7559575317627</v>
      </c>
      <c r="L7" s="8">
        <f t="shared" si="4"/>
        <v>0.34269617637629435</v>
      </c>
      <c r="M7">
        <v>110.13036937115679</v>
      </c>
      <c r="N7" s="18">
        <f t="shared" si="5"/>
        <v>0.36729020285503411</v>
      </c>
    </row>
    <row r="8" spans="1:14" x14ac:dyDescent="0.3">
      <c r="A8" s="7" t="s">
        <v>39</v>
      </c>
      <c r="B8">
        <v>2.5149638591501979</v>
      </c>
      <c r="C8">
        <v>0</v>
      </c>
      <c r="D8" s="8">
        <f t="shared" si="0"/>
        <v>0</v>
      </c>
      <c r="E8">
        <v>0</v>
      </c>
      <c r="F8" s="8">
        <f t="shared" si="1"/>
        <v>0</v>
      </c>
      <c r="G8">
        <v>0</v>
      </c>
      <c r="H8" s="8">
        <f t="shared" si="2"/>
        <v>0</v>
      </c>
      <c r="I8">
        <v>0</v>
      </c>
      <c r="J8" s="8">
        <f t="shared" si="3"/>
        <v>0</v>
      </c>
      <c r="K8">
        <v>1.3440135734392811</v>
      </c>
      <c r="L8" s="8">
        <f t="shared" si="4"/>
        <v>0.53440671465291789</v>
      </c>
      <c r="M8">
        <v>1.3440135734392811</v>
      </c>
      <c r="N8" s="9">
        <f t="shared" si="5"/>
        <v>0.53440671465291789</v>
      </c>
    </row>
    <row r="9" spans="1:14" x14ac:dyDescent="0.3">
      <c r="A9" s="7" t="s">
        <v>40</v>
      </c>
      <c r="B9">
        <v>3448.3010782484366</v>
      </c>
      <c r="C9">
        <v>957.89420835751969</v>
      </c>
      <c r="D9" s="8">
        <f t="shared" si="0"/>
        <v>0.27778728905078143</v>
      </c>
      <c r="E9">
        <v>583.87889460913334</v>
      </c>
      <c r="F9" s="8">
        <f t="shared" si="1"/>
        <v>0.16932364122500418</v>
      </c>
      <c r="G9">
        <v>79.288856817249155</v>
      </c>
      <c r="H9" s="8">
        <f t="shared" si="2"/>
        <v>2.2993600331883985E-2</v>
      </c>
      <c r="I9">
        <v>232.69776923808331</v>
      </c>
      <c r="J9" s="8">
        <f t="shared" si="3"/>
        <v>6.7481859604986136E-2</v>
      </c>
      <c r="K9">
        <v>1195.9623625276108</v>
      </c>
      <c r="L9" s="8">
        <f t="shared" si="4"/>
        <v>0.34682654889726144</v>
      </c>
      <c r="M9">
        <v>2157.1177638453719</v>
      </c>
      <c r="N9" s="9">
        <f t="shared" si="5"/>
        <v>0.62555957699061449</v>
      </c>
    </row>
    <row r="10" spans="1:14" x14ac:dyDescent="0.3">
      <c r="A10" s="7" t="s">
        <v>41</v>
      </c>
      <c r="B10">
        <v>43.214879708373999</v>
      </c>
      <c r="C10">
        <v>43.214890721957751</v>
      </c>
      <c r="D10" s="8">
        <f t="shared" si="0"/>
        <v>1.0000002548562863</v>
      </c>
      <c r="E10">
        <v>1.7462629670201482</v>
      </c>
      <c r="F10" s="8">
        <f t="shared" si="1"/>
        <v>4.0408835540082844E-2</v>
      </c>
      <c r="G10">
        <v>0</v>
      </c>
      <c r="H10" s="8">
        <f t="shared" si="2"/>
        <v>0</v>
      </c>
      <c r="I10">
        <v>0</v>
      </c>
      <c r="J10" s="8">
        <f t="shared" si="3"/>
        <v>0</v>
      </c>
      <c r="K10">
        <v>15.748354427966149</v>
      </c>
      <c r="L10" s="8">
        <f t="shared" si="4"/>
        <v>0.36441972149964119</v>
      </c>
      <c r="M10">
        <v>43.214882044057461</v>
      </c>
      <c r="N10" s="9">
        <f t="shared" si="5"/>
        <v>1.0000000540481306</v>
      </c>
    </row>
    <row r="11" spans="1:14" x14ac:dyDescent="0.3">
      <c r="A11" s="7" t="s">
        <v>42</v>
      </c>
      <c r="B11">
        <v>1095.8226305565249</v>
      </c>
      <c r="C11">
        <v>235.78061568691871</v>
      </c>
      <c r="D11" s="8">
        <f t="shared" si="0"/>
        <v>0.2151631195708881</v>
      </c>
      <c r="E11">
        <v>98.28197726873772</v>
      </c>
      <c r="F11" s="8">
        <f t="shared" si="1"/>
        <v>8.9687851416998199E-2</v>
      </c>
      <c r="G11">
        <v>0</v>
      </c>
      <c r="H11" s="8">
        <f t="shared" si="2"/>
        <v>0</v>
      </c>
      <c r="I11">
        <v>17.721477968678581</v>
      </c>
      <c r="J11" s="8">
        <f t="shared" si="3"/>
        <v>1.6171848869080706E-2</v>
      </c>
      <c r="K11">
        <v>302.38309202265231</v>
      </c>
      <c r="L11" s="8">
        <f t="shared" si="4"/>
        <v>0.27594163835536406</v>
      </c>
      <c r="M11">
        <v>574.40977886442715</v>
      </c>
      <c r="N11" s="9">
        <f t="shared" si="5"/>
        <v>0.52418134362922142</v>
      </c>
    </row>
    <row r="12" spans="1:14" x14ac:dyDescent="0.3">
      <c r="A12" s="7" t="s">
        <v>43</v>
      </c>
      <c r="B12">
        <v>161.6215062609829</v>
      </c>
      <c r="C12">
        <v>85.207480803500744</v>
      </c>
      <c r="D12" s="8">
        <f t="shared" si="0"/>
        <v>0.527203852845608</v>
      </c>
      <c r="E12">
        <v>26.733070964561989</v>
      </c>
      <c r="F12" s="8">
        <f t="shared" si="1"/>
        <v>0.16540540663811168</v>
      </c>
      <c r="G12">
        <v>0</v>
      </c>
      <c r="H12" s="8">
        <f t="shared" si="2"/>
        <v>0</v>
      </c>
      <c r="I12">
        <v>0</v>
      </c>
      <c r="J12" s="8">
        <f t="shared" si="3"/>
        <v>0</v>
      </c>
      <c r="K12">
        <v>52.810030023316763</v>
      </c>
      <c r="L12" s="8">
        <f t="shared" si="4"/>
        <v>0.32675125510858855</v>
      </c>
      <c r="M12">
        <v>131.14925641713342</v>
      </c>
      <c r="N12" s="9">
        <f t="shared" si="5"/>
        <v>0.81145918913387949</v>
      </c>
    </row>
    <row r="13" spans="1:14" x14ac:dyDescent="0.3">
      <c r="A13" s="7" t="s">
        <v>44</v>
      </c>
      <c r="B13">
        <v>45.385763977630269</v>
      </c>
      <c r="C13">
        <v>0</v>
      </c>
      <c r="D13" s="8">
        <f t="shared" si="0"/>
        <v>0</v>
      </c>
      <c r="E13">
        <v>6.9324075863210934</v>
      </c>
      <c r="F13" s="8">
        <f t="shared" si="1"/>
        <v>0.1527440981215594</v>
      </c>
      <c r="G13">
        <v>0</v>
      </c>
      <c r="H13" s="8">
        <f t="shared" si="2"/>
        <v>0</v>
      </c>
      <c r="I13">
        <v>0</v>
      </c>
      <c r="J13" s="8">
        <f t="shared" si="3"/>
        <v>0</v>
      </c>
      <c r="K13">
        <v>22.903756691826011</v>
      </c>
      <c r="L13" s="8">
        <f t="shared" si="4"/>
        <v>0.50464627417343488</v>
      </c>
      <c r="M13">
        <v>26.19329754448567</v>
      </c>
      <c r="N13" s="9">
        <f t="shared" si="5"/>
        <v>0.57712584847962056</v>
      </c>
    </row>
    <row r="14" spans="1:14" x14ac:dyDescent="0.3">
      <c r="A14" s="7" t="s">
        <v>45</v>
      </c>
      <c r="B14">
        <v>109.2558024232822</v>
      </c>
      <c r="C14">
        <v>87.686952876201175</v>
      </c>
      <c r="D14" s="8">
        <f t="shared" si="0"/>
        <v>0.80258394457148985</v>
      </c>
      <c r="E14">
        <v>0</v>
      </c>
      <c r="F14" s="8">
        <f t="shared" si="1"/>
        <v>0</v>
      </c>
      <c r="G14">
        <v>0</v>
      </c>
      <c r="H14" s="8">
        <f t="shared" si="2"/>
        <v>0</v>
      </c>
      <c r="I14">
        <v>0</v>
      </c>
      <c r="J14" s="8">
        <f t="shared" si="3"/>
        <v>0</v>
      </c>
      <c r="K14">
        <v>39.442973721065428</v>
      </c>
      <c r="L14" s="8">
        <f t="shared" si="4"/>
        <v>0.36101491038667438</v>
      </c>
      <c r="M14">
        <v>95.322818144948045</v>
      </c>
      <c r="N14" s="9">
        <f t="shared" si="5"/>
        <v>0.87247373622908775</v>
      </c>
    </row>
    <row r="15" spans="1:14" x14ac:dyDescent="0.3">
      <c r="A15" s="7" t="s">
        <v>46</v>
      </c>
      <c r="B15">
        <v>1955.014274331111</v>
      </c>
      <c r="C15">
        <v>0</v>
      </c>
      <c r="D15" s="8">
        <f t="shared" si="0"/>
        <v>0</v>
      </c>
      <c r="E15">
        <v>153.87795484319631</v>
      </c>
      <c r="F15" s="8">
        <f t="shared" si="1"/>
        <v>7.8709376634011605E-2</v>
      </c>
      <c r="G15">
        <v>429.53993394044454</v>
      </c>
      <c r="H15" s="8">
        <f t="shared" si="2"/>
        <v>0.21971191698199105</v>
      </c>
      <c r="I15">
        <v>607.79381601673913</v>
      </c>
      <c r="J15" s="8">
        <f t="shared" si="3"/>
        <v>0.31088970755709178</v>
      </c>
      <c r="K15">
        <v>1133.5677770120701</v>
      </c>
      <c r="L15" s="8">
        <f t="shared" si="4"/>
        <v>0.57982583139957344</v>
      </c>
      <c r="M15">
        <v>1511.413681368866</v>
      </c>
      <c r="N15" s="9">
        <f t="shared" si="5"/>
        <v>0.77309598257842971</v>
      </c>
    </row>
    <row r="16" spans="1:14" x14ac:dyDescent="0.3">
      <c r="A16" s="7" t="s">
        <v>47</v>
      </c>
      <c r="B16">
        <f>1915.53645834196-B17</f>
        <v>1636.2200583419601</v>
      </c>
      <c r="C16">
        <f>1191.97326479266-C17</f>
        <v>1187.2708647926602</v>
      </c>
      <c r="D16" s="8">
        <f t="shared" si="0"/>
        <v>0.72561808464551147</v>
      </c>
      <c r="E16">
        <f>528.050599250685-E17</f>
        <v>417.01296050493499</v>
      </c>
      <c r="F16" s="8">
        <f t="shared" si="1"/>
        <v>0.25486361591698675</v>
      </c>
      <c r="G16">
        <v>9.5070056548706567</v>
      </c>
      <c r="H16" s="8">
        <f t="shared" si="2"/>
        <v>5.8103466012416711E-3</v>
      </c>
      <c r="I16">
        <v>104.28551947166881</v>
      </c>
      <c r="J16" s="8">
        <f t="shared" si="3"/>
        <v>6.3735631976877871E-2</v>
      </c>
      <c r="K16">
        <f>665.901246356423-K17</f>
        <v>539.71074635642299</v>
      </c>
      <c r="L16" s="8">
        <f t="shared" si="4"/>
        <v>0.32985217581511073</v>
      </c>
      <c r="M16">
        <v>1594.0869</v>
      </c>
      <c r="N16" s="9">
        <f t="shared" si="5"/>
        <v>0.97424969940494732</v>
      </c>
    </row>
    <row r="17" spans="1:14" x14ac:dyDescent="0.3">
      <c r="A17" s="7" t="s">
        <v>48</v>
      </c>
      <c r="B17">
        <v>279.31639999999999</v>
      </c>
      <c r="C17">
        <v>4.7023999999999999</v>
      </c>
      <c r="D17" s="8">
        <f t="shared" si="0"/>
        <v>1.6835388111833032E-2</v>
      </c>
      <c r="E17">
        <v>111.03763874575</v>
      </c>
      <c r="F17" s="8">
        <f t="shared" si="1"/>
        <v>0.39753354527607404</v>
      </c>
      <c r="G17">
        <v>0</v>
      </c>
      <c r="H17" s="8">
        <f t="shared" si="2"/>
        <v>0</v>
      </c>
      <c r="I17">
        <v>0</v>
      </c>
      <c r="J17" s="8">
        <f t="shared" si="3"/>
        <v>0</v>
      </c>
      <c r="K17">
        <v>126.1905</v>
      </c>
      <c r="L17" s="8">
        <f t="shared" si="4"/>
        <v>0.45178335393124069</v>
      </c>
      <c r="M17">
        <v>189.32230000000001</v>
      </c>
      <c r="N17" s="9">
        <f t="shared" si="5"/>
        <v>0.67780588608474124</v>
      </c>
    </row>
    <row r="18" spans="1:14" x14ac:dyDescent="0.3">
      <c r="A18" s="7" t="s">
        <v>49</v>
      </c>
      <c r="B18">
        <v>323.68938689380644</v>
      </c>
      <c r="C18">
        <v>0</v>
      </c>
      <c r="D18" s="8">
        <f t="shared" si="0"/>
        <v>0</v>
      </c>
      <c r="E18">
        <v>12.49893896375602</v>
      </c>
      <c r="F18" s="8">
        <f t="shared" si="1"/>
        <v>3.8613990664626195E-2</v>
      </c>
      <c r="G18">
        <v>0</v>
      </c>
      <c r="H18" s="8">
        <f t="shared" si="2"/>
        <v>0</v>
      </c>
      <c r="I18">
        <v>0</v>
      </c>
      <c r="J18" s="8">
        <f t="shared" si="3"/>
        <v>0</v>
      </c>
      <c r="K18">
        <v>71.17762878802273</v>
      </c>
      <c r="L18" s="8">
        <f t="shared" si="4"/>
        <v>0.21989484879643009</v>
      </c>
      <c r="M18">
        <v>80.922646477976855</v>
      </c>
      <c r="N18" s="18">
        <f t="shared" si="5"/>
        <v>0.25000092605608148</v>
      </c>
    </row>
    <row r="19" spans="1:14" ht="15" thickBot="1" x14ac:dyDescent="0.35">
      <c r="A19" s="11" t="s">
        <v>50</v>
      </c>
      <c r="B19" s="12">
        <v>1976.4941355442311</v>
      </c>
      <c r="C19" s="12">
        <v>8.4301657129914638</v>
      </c>
      <c r="D19" s="13">
        <f t="shared" si="0"/>
        <v>4.2652115993606033E-3</v>
      </c>
      <c r="E19" s="12">
        <v>310.54578108007263</v>
      </c>
      <c r="F19" s="13">
        <f t="shared" si="1"/>
        <v>0.15711950543914127</v>
      </c>
      <c r="G19" s="12">
        <v>0</v>
      </c>
      <c r="H19" s="13">
        <f t="shared" si="2"/>
        <v>0</v>
      </c>
      <c r="I19" s="12">
        <v>358.12452055256773</v>
      </c>
      <c r="J19" s="13">
        <f t="shared" si="3"/>
        <v>0.18119179516510811</v>
      </c>
      <c r="K19" s="12">
        <v>813.86099313855595</v>
      </c>
      <c r="L19" s="13">
        <f t="shared" si="4"/>
        <v>0.41177000149026899</v>
      </c>
      <c r="M19" s="12">
        <v>1155.0963091437841</v>
      </c>
      <c r="N19" s="14">
        <f t="shared" si="5"/>
        <v>0.58441676520620001</v>
      </c>
    </row>
  </sheetData>
  <mergeCells count="1">
    <mergeCell ref="A1:N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8EFBF-C576-485A-BC7F-FCDBDC504411}">
  <dimension ref="A1:G4"/>
  <sheetViews>
    <sheetView tabSelected="1" workbookViewId="0">
      <selection activeCell="G2" sqref="G2"/>
    </sheetView>
  </sheetViews>
  <sheetFormatPr baseColWidth="10" defaultRowHeight="14.4" x14ac:dyDescent="0.3"/>
  <cols>
    <col min="1" max="1" width="18.88671875" bestFit="1" customWidth="1"/>
  </cols>
  <sheetData>
    <row r="1" spans="1:7" x14ac:dyDescent="0.3">
      <c r="A1" s="34" t="s">
        <v>51</v>
      </c>
      <c r="B1" s="35"/>
      <c r="C1" s="35"/>
      <c r="D1" s="35"/>
      <c r="E1" s="35"/>
      <c r="F1" s="35"/>
      <c r="G1" s="36"/>
    </row>
    <row r="2" spans="1:7" x14ac:dyDescent="0.3">
      <c r="A2" s="19" t="s">
        <v>52</v>
      </c>
      <c r="B2" t="s">
        <v>53</v>
      </c>
      <c r="C2" t="s">
        <v>54</v>
      </c>
      <c r="D2" t="s">
        <v>55</v>
      </c>
      <c r="E2" t="s">
        <v>56</v>
      </c>
      <c r="F2" t="s">
        <v>57</v>
      </c>
      <c r="G2" s="20" t="s">
        <v>60</v>
      </c>
    </row>
    <row r="3" spans="1:7" x14ac:dyDescent="0.3">
      <c r="A3" s="19">
        <v>11512.595555063501</v>
      </c>
      <c r="B3">
        <v>3358.0272669191299</v>
      </c>
      <c r="C3">
        <v>2217.4273701987699</v>
      </c>
      <c r="D3">
        <v>436.76306018433303</v>
      </c>
      <c r="E3">
        <v>1227.2788696093601</v>
      </c>
      <c r="F3">
        <v>3143.81748423216</v>
      </c>
      <c r="G3" s="20">
        <v>7205.2827728983002</v>
      </c>
    </row>
    <row r="4" spans="1:7" x14ac:dyDescent="0.3">
      <c r="A4" s="21" t="s">
        <v>3</v>
      </c>
      <c r="B4" s="22">
        <f>B3/$A$3</f>
        <v>0.29168290077229314</v>
      </c>
      <c r="C4" s="22">
        <f t="shared" ref="C4:G4" si="0">C3/$A$3</f>
        <v>0.19260881350283299</v>
      </c>
      <c r="D4" s="22">
        <f t="shared" si="0"/>
        <v>3.7937844519538841E-2</v>
      </c>
      <c r="E4" s="22">
        <f t="shared" si="0"/>
        <v>0.10660314294369309</v>
      </c>
      <c r="F4" s="22">
        <f t="shared" si="0"/>
        <v>0.27307634227187261</v>
      </c>
      <c r="G4" s="23">
        <f t="shared" si="0"/>
        <v>0.62586084418897647</v>
      </c>
    </row>
  </sheetData>
  <mergeCells count="1">
    <mergeCell ref="A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2593C-A221-4476-8F3F-EB54C95D2026}">
  <dimension ref="A1:G4"/>
  <sheetViews>
    <sheetView workbookViewId="0">
      <selection activeCell="B37" sqref="B37"/>
    </sheetView>
  </sheetViews>
  <sheetFormatPr baseColWidth="10" defaultRowHeight="14.4" x14ac:dyDescent="0.3"/>
  <cols>
    <col min="1" max="1" width="18.88671875" bestFit="1" customWidth="1"/>
  </cols>
  <sheetData>
    <row r="1" spans="1:7" x14ac:dyDescent="0.3">
      <c r="A1" s="34" t="s">
        <v>58</v>
      </c>
      <c r="B1" s="35"/>
      <c r="C1" s="35"/>
      <c r="D1" s="35"/>
      <c r="E1" s="35"/>
      <c r="F1" s="35"/>
      <c r="G1" s="36"/>
    </row>
    <row r="2" spans="1:7" x14ac:dyDescent="0.3">
      <c r="A2" s="19" t="s">
        <v>52</v>
      </c>
      <c r="B2" t="s">
        <v>53</v>
      </c>
      <c r="C2" t="s">
        <v>54</v>
      </c>
      <c r="D2" t="s">
        <v>55</v>
      </c>
      <c r="E2" t="s">
        <v>56</v>
      </c>
      <c r="F2" t="s">
        <v>57</v>
      </c>
      <c r="G2" s="20" t="s">
        <v>60</v>
      </c>
    </row>
    <row r="3" spans="1:7" x14ac:dyDescent="0.3">
      <c r="A3" s="19">
        <v>18161.610316516999</v>
      </c>
      <c r="B3">
        <v>3966.9625030853599</v>
      </c>
      <c r="C3">
        <v>3030.7488777836602</v>
      </c>
      <c r="D3">
        <v>462.24483619207598</v>
      </c>
      <c r="E3">
        <v>2149.4531237374299</v>
      </c>
      <c r="F3">
        <v>5746.7717491242302</v>
      </c>
      <c r="G3" s="20">
        <v>10920.4089989849</v>
      </c>
    </row>
    <row r="4" spans="1:7" x14ac:dyDescent="0.3">
      <c r="A4" s="21" t="s">
        <v>3</v>
      </c>
      <c r="B4" s="24">
        <f t="shared" ref="B4:G4" si="0">B3/$A$3</f>
        <v>0.21842570311497228</v>
      </c>
      <c r="C4" s="24">
        <f t="shared" si="0"/>
        <v>0.16687666043728283</v>
      </c>
      <c r="D4" s="24">
        <f t="shared" si="0"/>
        <v>2.545175389936042E-2</v>
      </c>
      <c r="E4" s="24">
        <f t="shared" si="0"/>
        <v>0.11835146147710365</v>
      </c>
      <c r="F4" s="24">
        <f t="shared" si="0"/>
        <v>0.31642413029299793</v>
      </c>
      <c r="G4" s="23">
        <f t="shared" si="0"/>
        <v>0.60129078912420997</v>
      </c>
    </row>
  </sheetData>
  <mergeCells count="1">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Descriptif</vt:lpstr>
      <vt:lpstr>Objectif M1.1</vt:lpstr>
      <vt:lpstr>Objectif M1.2</vt:lpstr>
      <vt:lpstr>Objectif M1.3</vt:lpstr>
      <vt:lpstr>Objectif M1.4</vt:lpstr>
    </vt:vector>
  </TitlesOfParts>
  <Company>Office 365 Base MERN-MFFP x64</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Argouin, Jason (11-DGFo)</dc:creator>
  <cp:lastModifiedBy>Argouin, Jason (11-DGFo)</cp:lastModifiedBy>
  <dcterms:created xsi:type="dcterms:W3CDTF">2026-01-14T14:01:22Z</dcterms:created>
  <dcterms:modified xsi:type="dcterms:W3CDTF">2026-01-26T16:36:09Z</dcterms:modified>
</cp:coreProperties>
</file>